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dire-don2-sieg\dossiers\SOA\Transversal\Travail-SOA-SIRV\RN66_Dpt88_PR_34_0_M0070_Bussang_effondrement\07_devolution\01_marche_Bussang_effondrement\04_DCE\B2\"/>
    </mc:Choice>
  </mc:AlternateContent>
  <xr:revisionPtr revIDLastSave="0" documentId="13_ncr:1_{E4346365-4F1C-4FD5-AFB1-ECE10948579B}" xr6:coauthVersionLast="47" xr6:coauthVersionMax="47" xr10:uidLastSave="{00000000-0000-0000-0000-000000000000}"/>
  <bookViews>
    <workbookView xWindow="20370" yWindow="-120" windowWidth="25440" windowHeight="15390" tabRatio="804" xr2:uid="{00000000-000D-0000-FFFF-FFFF00000000}"/>
  </bookViews>
  <sheets>
    <sheet name="DE" sheetId="46" r:id="rId1"/>
  </sheets>
  <definedNames>
    <definedName name="_xlnm.Print_Area" localSheetId="0">DE!$A$1:$H$84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9" i="46" l="1"/>
  <c r="B64" i="46"/>
  <c r="B47" i="46"/>
  <c r="B46" i="46"/>
  <c r="H46" i="46"/>
  <c r="H14" i="46"/>
  <c r="H45" i="46"/>
  <c r="H79" i="46" l="1"/>
  <c r="H78" i="46"/>
  <c r="H52" i="46"/>
  <c r="F42" i="46"/>
  <c r="H42" i="46" s="1"/>
  <c r="F43" i="46"/>
  <c r="H43" i="46" s="1"/>
  <c r="B75" i="46"/>
  <c r="H64" i="46"/>
  <c r="H66" i="46"/>
  <c r="H68" i="46"/>
  <c r="F67" i="46"/>
  <c r="H67" i="46" s="1"/>
  <c r="F65" i="46"/>
  <c r="H65" i="46" s="1"/>
  <c r="H63" i="46"/>
  <c r="B62" i="46"/>
  <c r="B65" i="46" s="1"/>
  <c r="B66" i="46" s="1"/>
  <c r="B67" i="46" s="1"/>
  <c r="B68" i="46" s="1"/>
  <c r="F51" i="46"/>
  <c r="H51" i="46" s="1"/>
  <c r="H36" i="46"/>
  <c r="H37" i="46"/>
  <c r="H38" i="46"/>
  <c r="H39" i="46"/>
  <c r="H40" i="46"/>
  <c r="H41" i="46"/>
  <c r="H44" i="46"/>
  <c r="H47" i="46"/>
  <c r="F35" i="46"/>
  <c r="H35" i="46" s="1"/>
  <c r="H34" i="46"/>
  <c r="F20" i="46"/>
  <c r="H15" i="46"/>
  <c r="H69" i="46" l="1"/>
  <c r="H23" i="46"/>
  <c r="H19" i="46"/>
  <c r="F75" i="46" l="1"/>
  <c r="H75" i="46" s="1"/>
  <c r="H76" i="46"/>
  <c r="B76" i="46"/>
  <c r="B77" i="46" s="1"/>
  <c r="H72" i="46"/>
  <c r="H71" i="46"/>
  <c r="B71" i="46"/>
  <c r="B72" i="46" s="1"/>
  <c r="H80" i="46" l="1"/>
  <c r="H73" i="46"/>
  <c r="H18" i="46"/>
  <c r="H33" i="46" l="1"/>
  <c r="H59" i="46" l="1"/>
  <c r="H60" i="46" s="1"/>
  <c r="B59" i="46"/>
  <c r="H56" i="46"/>
  <c r="H55" i="46"/>
  <c r="H54" i="46"/>
  <c r="B50" i="46"/>
  <c r="B33" i="46"/>
  <c r="B34" i="46" s="1"/>
  <c r="B35" i="46" s="1"/>
  <c r="B36" i="46" s="1"/>
  <c r="B37" i="46" s="1"/>
  <c r="B38" i="46" s="1"/>
  <c r="B39" i="46" s="1"/>
  <c r="B40" i="46" s="1"/>
  <c r="B41" i="46" s="1"/>
  <c r="B42" i="46" s="1"/>
  <c r="B43" i="46" s="1"/>
  <c r="B44" i="46" s="1"/>
  <c r="H30" i="46"/>
  <c r="H29" i="46"/>
  <c r="H28" i="46"/>
  <c r="H27" i="46"/>
  <c r="H26" i="46"/>
  <c r="B26" i="46"/>
  <c r="B27" i="46" s="1"/>
  <c r="B28" i="46" s="1"/>
  <c r="B29" i="46" s="1"/>
  <c r="B30" i="46" s="1"/>
  <c r="H22" i="46"/>
  <c r="H21" i="46"/>
  <c r="H20" i="46"/>
  <c r="B18" i="46"/>
  <c r="B19" i="46" s="1"/>
  <c r="B20" i="46" s="1"/>
  <c r="B21" i="46" s="1"/>
  <c r="B22" i="46" s="1"/>
  <c r="B23" i="46" s="1"/>
  <c r="H13" i="46"/>
  <c r="H12" i="46"/>
  <c r="H11" i="46"/>
  <c r="H10" i="46"/>
  <c r="H9" i="46"/>
  <c r="H8" i="46"/>
  <c r="H7" i="46"/>
  <c r="H6" i="46"/>
  <c r="H5" i="46"/>
  <c r="B5" i="46"/>
  <c r="B6" i="46" s="1"/>
  <c r="B7" i="46" s="1"/>
  <c r="B8" i="46" s="1"/>
  <c r="B9" i="46" s="1"/>
  <c r="B10" i="46" s="1"/>
  <c r="B11" i="46" s="1"/>
  <c r="B12" i="46" s="1"/>
  <c r="B13" i="46" s="1"/>
  <c r="B14" i="46" s="1"/>
  <c r="B15" i="46" s="1"/>
  <c r="B45" i="46" l="1"/>
  <c r="H16" i="46"/>
  <c r="H48" i="46"/>
  <c r="H24" i="46"/>
  <c r="H57" i="46"/>
  <c r="H31" i="46"/>
  <c r="H81" i="46" l="1"/>
  <c r="H82" i="46" s="1"/>
  <c r="H83" i="46" s="1"/>
</calcChain>
</file>

<file path=xl/sharedStrings.xml><?xml version="1.0" encoding="utf-8"?>
<sst xmlns="http://schemas.openxmlformats.org/spreadsheetml/2006/main" count="149" uniqueCount="101">
  <si>
    <t>DESIGNATION</t>
  </si>
  <si>
    <t>Unité</t>
  </si>
  <si>
    <t>Quantité</t>
  </si>
  <si>
    <t>Prix unitaire</t>
  </si>
  <si>
    <t>TOTAL</t>
  </si>
  <si>
    <t>Forf.</t>
  </si>
  <si>
    <t>m3</t>
  </si>
  <si>
    <t>TVA 20%</t>
  </si>
  <si>
    <t>TOTAL TTC</t>
  </si>
  <si>
    <t>ml</t>
  </si>
  <si>
    <t>FRAIS GENERAUX</t>
  </si>
  <si>
    <t>NUMERO</t>
  </si>
  <si>
    <t>SOUS-TOTAL 1 (HT)</t>
  </si>
  <si>
    <t>SOUS-TOTAL 2 (HT)</t>
  </si>
  <si>
    <t>m²</t>
  </si>
  <si>
    <t>Quantités covadis</t>
  </si>
  <si>
    <t>EQUIPEMENTS</t>
  </si>
  <si>
    <t>SOUS-TOTAL 6 (HT)</t>
  </si>
  <si>
    <t>SOUS-TOTAL 5 (HT)</t>
  </si>
  <si>
    <t>SOUS-TOTAL 4 (HT)</t>
  </si>
  <si>
    <t>SOUS-TOTAL 3 (HT)</t>
  </si>
  <si>
    <t>U</t>
  </si>
  <si>
    <r>
      <t>Réhabilitation et consolidation du mur de Bussang</t>
    </r>
    <r>
      <rPr>
        <sz val="14"/>
        <color theme="1"/>
        <rFont val="Arial Narrow"/>
        <family val="2"/>
      </rPr>
      <t xml:space="preserve">
</t>
    </r>
    <r>
      <rPr>
        <b/>
        <sz val="14"/>
        <rFont val="Arial Narrow"/>
        <family val="2"/>
      </rPr>
      <t xml:space="preserve">Détail Estimatif </t>
    </r>
  </si>
  <si>
    <t>Remise en oeuvre terre végétale ép. 20 cm (accotements de part et d'autre de la chaussée)</t>
  </si>
  <si>
    <t>Pompage pour mise à sec</t>
  </si>
  <si>
    <t>Echafaudage</t>
  </si>
  <si>
    <t>Nettoyage du fond de lit</t>
  </si>
  <si>
    <t>DEMOLITION - TERRASSEMENT - VOIRIE</t>
  </si>
  <si>
    <t>GESTION DU COURS D'EAU</t>
  </si>
  <si>
    <t>REFECTION DE VOIRIE</t>
  </si>
  <si>
    <t>Dépose de la glissière de sécurité existante</t>
  </si>
  <si>
    <t>Décapage terre végétale</t>
  </si>
  <si>
    <t>PAROI CLOUEE</t>
  </si>
  <si>
    <t>Fourniture et pose de barbacanes DN90</t>
  </si>
  <si>
    <t>Mise en œuvre d'enrochements liaisonnés en pied de mur</t>
  </si>
  <si>
    <t>Fourniture et pose de drains subhorizontaux DN60 - longueur 4m</t>
  </si>
  <si>
    <t>T</t>
  </si>
  <si>
    <t>ml.j</t>
  </si>
  <si>
    <t xml:space="preserve">TOTAL HT </t>
  </si>
  <si>
    <t xml:space="preserve">Frais d'installation </t>
  </si>
  <si>
    <t>Etablissement et gestion du PAQ</t>
  </si>
  <si>
    <t>Etablissement et gestion du PPSPS</t>
  </si>
  <si>
    <t>Etablissement et gestion du PRE et SOGED</t>
  </si>
  <si>
    <t>Etudes d'exécution</t>
  </si>
  <si>
    <t xml:space="preserve">Implantation, piquetage et nivellement </t>
  </si>
  <si>
    <t>Marquage et piquetage des réseaux</t>
  </si>
  <si>
    <t>Panneau d'information</t>
  </si>
  <si>
    <t>Dossier des Ouvrages Exécutés (DOE)</t>
  </si>
  <si>
    <t>Découpe de revêtement de chaussée</t>
  </si>
  <si>
    <t>Terrassement et talutage y compris évacuation</t>
  </si>
  <si>
    <t>Dépose des équipements et aménagements présents</t>
  </si>
  <si>
    <t>Coffrage perdu avec étaiement</t>
  </si>
  <si>
    <t>m2</t>
  </si>
  <si>
    <t>kg</t>
  </si>
  <si>
    <t>Béton C35/45 pour poutre de couronnement</t>
  </si>
  <si>
    <t>U.j</t>
  </si>
  <si>
    <t>SOUS-TOTAL TO 2 (HT)</t>
  </si>
  <si>
    <t>SOUS-TOTAL TO 1 (HT)</t>
  </si>
  <si>
    <t>Dossier d'Exploitation sous chantier</t>
  </si>
  <si>
    <t>Décaissement de chaussée</t>
  </si>
  <si>
    <t>Batardeau par big bag (amenée et dépose) yc pêche de sauvegarde</t>
  </si>
  <si>
    <t>Réalisation de la plateforme de travail en matériaux granulaire yc dépose</t>
  </si>
  <si>
    <t>Amenée/repli installation clous et drains</t>
  </si>
  <si>
    <t>Clous yc tête d'ancrage, injection et protection contre les projections</t>
  </si>
  <si>
    <t>Béton C35/45 pour longrine de pied</t>
  </si>
  <si>
    <t>Batardeau et mise à sec sur zone amont sur 50 ml (y compris pompage et pêche de sauvegarde)</t>
  </si>
  <si>
    <t>EXPLOITATION SOUS CHANTIER</t>
  </si>
  <si>
    <t>Intervention pour balisage sur route bi-directionnelle</t>
  </si>
  <si>
    <t>Schéma CF n°24 - Tranche ferme</t>
  </si>
  <si>
    <t>Fourniture, mise en place et dépose de SMV H1W4 en béton</t>
  </si>
  <si>
    <t>Location SMV H1W4 en béton</t>
  </si>
  <si>
    <t>Fourniture, mise en place et dépose d'atténuateur de choc pour SMV H1 en béton</t>
  </si>
  <si>
    <t>Location d'atténuateur de choc pour SMV H1 en béton</t>
  </si>
  <si>
    <t>Maintenance et astreinte</t>
  </si>
  <si>
    <t>SOUS-TOTAL 7 (HT)</t>
  </si>
  <si>
    <t>Armatures de béton armé</t>
  </si>
  <si>
    <t>Béton C35/45 pour longrine glissière</t>
  </si>
  <si>
    <t>Coffrage</t>
  </si>
  <si>
    <t>Béton projeté (voie sèche) yc préparation du support</t>
  </si>
  <si>
    <t>Mise en œuvre d'enrochements liaisonnés en pied de mur (yc béton de liaisonnement)</t>
  </si>
  <si>
    <t>Grave non-traitée</t>
  </si>
  <si>
    <t>501.1</t>
  </si>
  <si>
    <t>Matériaux de remblai en GNT 0/20</t>
  </si>
  <si>
    <t>501.2</t>
  </si>
  <si>
    <t>Matériaux de remblai en GNT 0/31,5</t>
  </si>
  <si>
    <t>Béton bitumineux</t>
  </si>
  <si>
    <t>502.1</t>
  </si>
  <si>
    <t>502.2</t>
  </si>
  <si>
    <t>Enrobés GB4 0/14</t>
  </si>
  <si>
    <t>Enrobés BBSG 0/10</t>
  </si>
  <si>
    <t>Intervention pour balisage sur route bi-directionnelle pour tranche optionnelle n°2</t>
  </si>
  <si>
    <t>Schéma CF n°24 - Tranche optionnelle n°2</t>
  </si>
  <si>
    <t>TO 1 - ENROCHEMENTS LIAISONNES</t>
  </si>
  <si>
    <t>TO 2 - DRAINAGE</t>
  </si>
  <si>
    <t>Fourniture et pose d'une glissière type GR2 sur longrine yc boulonnerie et platine</t>
  </si>
  <si>
    <t>Gros béton pour glissière</t>
  </si>
  <si>
    <t>Mission G3 – Etude et suivi géotechnique d’exécution</t>
  </si>
  <si>
    <t>Essai de conformité sur clous</t>
  </si>
  <si>
    <t>Essai de contrôle sur ancrage définitif</t>
  </si>
  <si>
    <t>701.1</t>
  </si>
  <si>
    <t>903.1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</si>
</sst>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&quot;€&quot;* #,##0.00_);_(&quot;€&quot;* \(#,##0.00\);_(&quot;€&quot;* &quot;-&quot;??_);_(@_)"/>
    <numFmt numFmtId="165" formatCode="#,##0.00\ &quot;€&quot;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4"/>
      <color theme="1"/>
      <name val="Arial Narrow"/>
      <family val="2"/>
    </font>
    <font>
      <sz val="14"/>
      <color theme="1"/>
      <name val="Arial Narrow"/>
      <family val="2"/>
    </font>
    <font>
      <i/>
      <sz val="14"/>
      <color theme="1"/>
      <name val="Arial Narrow"/>
      <family val="2"/>
    </font>
    <font>
      <sz val="11"/>
      <color theme="1"/>
      <name val="Calibri"/>
      <family val="2"/>
      <scheme val="minor"/>
    </font>
    <font>
      <b/>
      <i/>
      <sz val="11"/>
      <color theme="1"/>
      <name val="Arial Narrow"/>
      <family val="2"/>
    </font>
    <font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Arial Narrow"/>
      <family val="2"/>
    </font>
    <font>
      <i/>
      <sz val="11"/>
      <color rgb="FFFF0000"/>
      <name val="Arial Narrow"/>
      <family val="2"/>
    </font>
    <font>
      <sz val="11"/>
      <color rgb="FFFF0000"/>
      <name val="Arial Narrow"/>
      <family val="2"/>
    </font>
    <font>
      <b/>
      <i/>
      <sz val="11"/>
      <color rgb="FFFF0000"/>
      <name val="Arial Narrow"/>
      <family val="2"/>
    </font>
    <font>
      <i/>
      <sz val="11"/>
      <name val="Arial Narrow"/>
      <family val="2"/>
    </font>
    <font>
      <sz val="11"/>
      <name val="Arial Narrow"/>
      <family val="2"/>
    </font>
    <font>
      <b/>
      <i/>
      <sz val="11"/>
      <name val="Arial Narrow"/>
      <family val="2"/>
    </font>
    <font>
      <b/>
      <sz val="11"/>
      <name val="Arial Narrow"/>
      <family val="2"/>
    </font>
    <font>
      <b/>
      <sz val="14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164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82">
    <xf numFmtId="0" fontId="0" fillId="0" borderId="0" xfId="0"/>
    <xf numFmtId="0" fontId="3" fillId="2" borderId="2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left" wrapText="1"/>
    </xf>
    <xf numFmtId="0" fontId="2" fillId="3" borderId="2" xfId="0" applyFont="1" applyFill="1" applyBorder="1" applyAlignment="1">
      <alignment vertical="center"/>
    </xf>
    <xf numFmtId="0" fontId="3" fillId="6" borderId="2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/>
    </xf>
    <xf numFmtId="165" fontId="3" fillId="2" borderId="13" xfId="0" applyNumberFormat="1" applyFont="1" applyFill="1" applyBorder="1" applyAlignment="1">
      <alignment horizontal="right" vertical="center"/>
    </xf>
    <xf numFmtId="165" fontId="2" fillId="6" borderId="13" xfId="0" applyNumberFormat="1" applyFont="1" applyFill="1" applyBorder="1" applyAlignment="1">
      <alignment horizontal="right" vertical="center"/>
    </xf>
    <xf numFmtId="0" fontId="2" fillId="3" borderId="6" xfId="0" applyFont="1" applyFill="1" applyBorder="1" applyAlignment="1">
      <alignment vertical="center"/>
    </xf>
    <xf numFmtId="0" fontId="2" fillId="3" borderId="13" xfId="0" applyFont="1" applyFill="1" applyBorder="1" applyAlignment="1">
      <alignment vertical="center"/>
    </xf>
    <xf numFmtId="165" fontId="1" fillId="5" borderId="1" xfId="0" applyNumberFormat="1" applyFont="1" applyFill="1" applyBorder="1" applyAlignment="1">
      <alignment vertical="center"/>
    </xf>
    <xf numFmtId="0" fontId="2" fillId="0" borderId="9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165" fontId="3" fillId="6" borderId="6" xfId="0" applyNumberFormat="1" applyFont="1" applyFill="1" applyBorder="1" applyAlignment="1">
      <alignment vertical="center"/>
    </xf>
    <xf numFmtId="0" fontId="2" fillId="0" borderId="12" xfId="0" applyFont="1" applyBorder="1" applyAlignment="1">
      <alignment horizontal="center"/>
    </xf>
    <xf numFmtId="165" fontId="1" fillId="4" borderId="14" xfId="0" applyNumberFormat="1" applyFont="1" applyFill="1" applyBorder="1" applyAlignment="1">
      <alignment vertical="center"/>
    </xf>
    <xf numFmtId="0" fontId="2" fillId="3" borderId="2" xfId="0" applyFont="1" applyFill="1" applyBorder="1" applyAlignment="1">
      <alignment wrapText="1"/>
    </xf>
    <xf numFmtId="0" fontId="2" fillId="3" borderId="6" xfId="0" applyFont="1" applyFill="1" applyBorder="1" applyAlignment="1">
      <alignment wrapText="1"/>
    </xf>
    <xf numFmtId="0" fontId="2" fillId="3" borderId="13" xfId="0" applyFont="1" applyFill="1" applyBorder="1" applyAlignment="1">
      <alignment wrapText="1"/>
    </xf>
    <xf numFmtId="0" fontId="2" fillId="0" borderId="8" xfId="0" applyFont="1" applyBorder="1" applyAlignment="1">
      <alignment horizontal="center"/>
    </xf>
    <xf numFmtId="0" fontId="5" fillId="2" borderId="0" xfId="0" applyFont="1" applyFill="1" applyBorder="1" applyAlignment="1">
      <alignment vertical="center"/>
    </xf>
    <xf numFmtId="164" fontId="3" fillId="2" borderId="2" xfId="1" applyFont="1" applyFill="1" applyBorder="1" applyAlignment="1">
      <alignment horizontal="center" vertical="center"/>
    </xf>
    <xf numFmtId="0" fontId="6" fillId="2" borderId="0" xfId="0" applyFont="1" applyFill="1" applyBorder="1" applyAlignment="1">
      <alignment vertical="center"/>
    </xf>
    <xf numFmtId="0" fontId="8" fillId="0" borderId="9" xfId="0" applyFont="1" applyBorder="1" applyAlignment="1">
      <alignment horizontal="center"/>
    </xf>
    <xf numFmtId="0" fontId="8" fillId="3" borderId="2" xfId="0" applyFont="1" applyFill="1" applyBorder="1" applyAlignment="1">
      <alignment vertical="center"/>
    </xf>
    <xf numFmtId="0" fontId="9" fillId="0" borderId="0" xfId="0" applyFont="1"/>
    <xf numFmtId="0" fontId="10" fillId="0" borderId="0" xfId="0" applyFont="1"/>
    <xf numFmtId="0" fontId="11" fillId="3" borderId="2" xfId="0" applyFont="1" applyFill="1" applyBorder="1" applyAlignment="1">
      <alignment wrapText="1"/>
    </xf>
    <xf numFmtId="0" fontId="12" fillId="2" borderId="2" xfId="0" applyFont="1" applyFill="1" applyBorder="1" applyAlignment="1">
      <alignment horizontal="center" vertical="center"/>
    </xf>
    <xf numFmtId="0" fontId="12" fillId="6" borderId="2" xfId="0" applyFont="1" applyFill="1" applyBorder="1" applyAlignment="1">
      <alignment horizontal="center" vertical="center"/>
    </xf>
    <xf numFmtId="0" fontId="13" fillId="6" borderId="2" xfId="0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wrapText="1"/>
    </xf>
    <xf numFmtId="164" fontId="3" fillId="2" borderId="6" xfId="1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wrapText="1"/>
    </xf>
    <xf numFmtId="0" fontId="18" fillId="3" borderId="2" xfId="0" applyFont="1" applyFill="1" applyBorder="1" applyAlignment="1">
      <alignment wrapText="1"/>
    </xf>
    <xf numFmtId="1" fontId="16" fillId="2" borderId="2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165" fontId="10" fillId="0" borderId="0" xfId="0" applyNumberFormat="1" applyFont="1"/>
    <xf numFmtId="164" fontId="16" fillId="2" borderId="2" xfId="1" applyFont="1" applyFill="1" applyBorder="1" applyAlignment="1">
      <alignment horizontal="center" vertical="center"/>
    </xf>
    <xf numFmtId="165" fontId="16" fillId="2" borderId="13" xfId="0" applyNumberFormat="1" applyFont="1" applyFill="1" applyBorder="1" applyAlignment="1">
      <alignment horizontal="right" vertical="center"/>
    </xf>
    <xf numFmtId="0" fontId="16" fillId="2" borderId="2" xfId="0" applyFont="1" applyFill="1" applyBorder="1" applyAlignment="1">
      <alignment vertical="center"/>
    </xf>
    <xf numFmtId="0" fontId="0" fillId="0" borderId="0" xfId="0"/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wrapText="1"/>
    </xf>
    <xf numFmtId="0" fontId="3" fillId="2" borderId="10" xfId="0" applyFont="1" applyFill="1" applyBorder="1" applyAlignment="1">
      <alignment horizontal="center"/>
    </xf>
    <xf numFmtId="0" fontId="3" fillId="2" borderId="2" xfId="0" applyFont="1" applyFill="1" applyBorder="1" applyAlignment="1">
      <alignment vertical="center" wrapText="1"/>
    </xf>
    <xf numFmtId="0" fontId="0" fillId="2" borderId="0" xfId="0" applyFill="1"/>
    <xf numFmtId="0" fontId="3" fillId="2" borderId="0" xfId="0" applyFont="1" applyFill="1" applyBorder="1" applyAlignment="1">
      <alignment vertical="center"/>
    </xf>
    <xf numFmtId="0" fontId="16" fillId="2" borderId="0" xfId="0" applyFont="1" applyFill="1" applyBorder="1" applyAlignment="1">
      <alignment vertical="center"/>
    </xf>
    <xf numFmtId="0" fontId="10" fillId="2" borderId="0" xfId="0" applyFont="1" applyFill="1"/>
    <xf numFmtId="165" fontId="0" fillId="2" borderId="0" xfId="0" applyNumberFormat="1" applyFill="1"/>
    <xf numFmtId="10" fontId="0" fillId="2" borderId="0" xfId="0" applyNumberFormat="1" applyFill="1"/>
    <xf numFmtId="0" fontId="0" fillId="2" borderId="0" xfId="0" applyFill="1" applyAlignment="1">
      <alignment vertical="center"/>
    </xf>
    <xf numFmtId="0" fontId="9" fillId="2" borderId="0" xfId="0" applyFont="1" applyFill="1"/>
    <xf numFmtId="0" fontId="0" fillId="0" borderId="0" xfId="0" applyAlignment="1">
      <alignment horizontal="right"/>
    </xf>
    <xf numFmtId="0" fontId="16" fillId="0" borderId="2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left" wrapText="1"/>
    </xf>
    <xf numFmtId="165" fontId="1" fillId="4" borderId="13" xfId="0" applyNumberFormat="1" applyFont="1" applyFill="1" applyBorder="1" applyAlignment="1">
      <alignment vertical="center"/>
    </xf>
    <xf numFmtId="0" fontId="3" fillId="0" borderId="0" xfId="0" applyFont="1" applyBorder="1"/>
    <xf numFmtId="0" fontId="3" fillId="2" borderId="19" xfId="0" applyFont="1" applyFill="1" applyBorder="1" applyAlignment="1">
      <alignment horizontal="center"/>
    </xf>
    <xf numFmtId="0" fontId="2" fillId="6" borderId="20" xfId="0" applyFont="1" applyFill="1" applyBorder="1" applyAlignment="1">
      <alignment horizontal="center" vertical="center"/>
    </xf>
    <xf numFmtId="0" fontId="3" fillId="6" borderId="20" xfId="0" applyFont="1" applyFill="1" applyBorder="1" applyAlignment="1">
      <alignment horizontal="center" vertical="center"/>
    </xf>
    <xf numFmtId="0" fontId="12" fillId="6" borderId="20" xfId="0" applyFont="1" applyFill="1" applyBorder="1" applyAlignment="1">
      <alignment horizontal="center" vertical="center"/>
    </xf>
    <xf numFmtId="0" fontId="13" fillId="6" borderId="20" xfId="0" applyFont="1" applyFill="1" applyBorder="1" applyAlignment="1">
      <alignment horizontal="center" vertical="center"/>
    </xf>
    <xf numFmtId="165" fontId="3" fillId="6" borderId="21" xfId="0" applyNumberFormat="1" applyFont="1" applyFill="1" applyBorder="1" applyAlignment="1">
      <alignment vertical="center"/>
    </xf>
    <xf numFmtId="165" fontId="2" fillId="6" borderId="14" xfId="0" applyNumberFormat="1" applyFont="1" applyFill="1" applyBorder="1" applyAlignment="1">
      <alignment horizontal="right" vertical="center"/>
    </xf>
    <xf numFmtId="0" fontId="16" fillId="2" borderId="2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0" fillId="4" borderId="17" xfId="0" applyFont="1" applyFill="1" applyBorder="1" applyAlignment="1">
      <alignment horizontal="center" vertical="center"/>
    </xf>
    <xf numFmtId="0" fontId="0" fillId="4" borderId="0" xfId="0" applyFont="1" applyFill="1" applyBorder="1" applyAlignment="1">
      <alignment horizontal="center" vertical="center"/>
    </xf>
    <xf numFmtId="0" fontId="0" fillId="4" borderId="18" xfId="0" applyFont="1" applyFill="1" applyBorder="1" applyAlignment="1">
      <alignment horizontal="center" vertical="center"/>
    </xf>
    <xf numFmtId="0" fontId="0" fillId="4" borderId="7" xfId="0" applyFont="1" applyFill="1" applyBorder="1" applyAlignment="1">
      <alignment horizontal="center" vertical="center"/>
    </xf>
    <xf numFmtId="0" fontId="0" fillId="4" borderId="15" xfId="0" applyFont="1" applyFill="1" applyBorder="1" applyAlignment="1">
      <alignment horizontal="center" vertical="center"/>
    </xf>
    <xf numFmtId="0" fontId="0" fillId="4" borderId="16" xfId="0" applyFont="1" applyFill="1" applyBorder="1" applyAlignment="1">
      <alignment horizontal="center" vertical="center"/>
    </xf>
    <xf numFmtId="0" fontId="0" fillId="5" borderId="3" xfId="0" applyFont="1" applyFill="1" applyBorder="1" applyAlignment="1">
      <alignment horizontal="center" vertical="center"/>
    </xf>
    <xf numFmtId="0" fontId="0" fillId="5" borderId="4" xfId="0" applyFont="1" applyFill="1" applyBorder="1" applyAlignment="1">
      <alignment horizontal="center" vertical="center"/>
    </xf>
    <xf numFmtId="0" fontId="0" fillId="5" borderId="5" xfId="0" applyFont="1" applyFill="1" applyBorder="1" applyAlignment="1">
      <alignment horizontal="center" vertical="center"/>
    </xf>
  </cellXfs>
  <cellStyles count="3">
    <cellStyle name="Milliers 2" xfId="2" xr:uid="{00000000-0005-0000-0000-000000000000}"/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322038</xdr:colOff>
      <xdr:row>1</xdr:row>
      <xdr:rowOff>138700</xdr:rowOff>
    </xdr:from>
    <xdr:ext cx="1676794" cy="536855"/>
    <xdr:pic>
      <xdr:nvPicPr>
        <xdr:cNvPr id="2" name="Image 1">
          <a:extLst>
            <a:ext uri="{FF2B5EF4-FFF2-40B4-BE49-F238E27FC236}">
              <a16:creationId xmlns:a16="http://schemas.microsoft.com/office/drawing/2014/main" id="{273331E4-DBC8-46C2-980F-765CF6DFF5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13513" y="329200"/>
          <a:ext cx="1676794" cy="536855"/>
        </a:xfrm>
        <a:prstGeom prst="rect">
          <a:avLst/>
        </a:prstGeom>
      </xdr:spPr>
    </xdr:pic>
    <xdr:clientData/>
  </xdr:oneCellAnchor>
  <xdr:twoCellAnchor editAs="oneCell">
    <xdr:from>
      <xdr:col>1</xdr:col>
      <xdr:colOff>157293</xdr:colOff>
      <xdr:row>1</xdr:row>
      <xdr:rowOff>96982</xdr:rowOff>
    </xdr:from>
    <xdr:to>
      <xdr:col>2</xdr:col>
      <xdr:colOff>13855</xdr:colOff>
      <xdr:row>1</xdr:row>
      <xdr:rowOff>815593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3D6E4FC6-03A9-4C52-8F68-F2D45D5825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402" y="207818"/>
          <a:ext cx="590853" cy="71861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84"/>
  <sheetViews>
    <sheetView tabSelected="1" view="pageBreakPreview" topLeftCell="A49" zoomScaleNormal="85" zoomScaleSheetLayoutView="100" workbookViewId="0">
      <selection activeCell="B46" sqref="B46:F47"/>
    </sheetView>
  </sheetViews>
  <sheetFormatPr baseColWidth="10" defaultColWidth="11.42578125" defaultRowHeight="15" x14ac:dyDescent="0.25"/>
  <cols>
    <col min="1" max="1" width="2.7109375" style="49" customWidth="1"/>
    <col min="2" max="2" width="10.7109375" style="44" customWidth="1"/>
    <col min="3" max="3" width="88.7109375" style="44" customWidth="1"/>
    <col min="4" max="4" width="13.7109375" style="44" customWidth="1"/>
    <col min="5" max="5" width="9" style="26" hidden="1" customWidth="1"/>
    <col min="6" max="6" width="13.7109375" style="44" customWidth="1"/>
    <col min="7" max="7" width="15.7109375" style="44" customWidth="1"/>
    <col min="8" max="8" width="20.7109375" style="44" customWidth="1"/>
    <col min="9" max="9" width="2.7109375" style="49" customWidth="1"/>
    <col min="10" max="11" width="11.42578125" style="44"/>
    <col min="12" max="12" width="62.42578125" style="44" bestFit="1" customWidth="1"/>
    <col min="13" max="14" width="11.42578125" style="44"/>
    <col min="15" max="15" width="12.28515625" style="44" bestFit="1" customWidth="1"/>
    <col min="16" max="16384" width="11.42578125" style="44"/>
  </cols>
  <sheetData>
    <row r="1" spans="2:8" ht="8.4499999999999993" customHeight="1" thickBot="1" x14ac:dyDescent="0.3">
      <c r="C1" s="21"/>
      <c r="D1" s="21"/>
      <c r="E1" s="23"/>
      <c r="F1" s="21"/>
      <c r="G1" s="21"/>
      <c r="H1" s="21"/>
    </row>
    <row r="2" spans="2:8" ht="69.599999999999994" customHeight="1" thickBot="1" x14ac:dyDescent="0.3">
      <c r="B2" s="70" t="s">
        <v>22</v>
      </c>
      <c r="C2" s="71"/>
      <c r="D2" s="71"/>
      <c r="E2" s="71"/>
      <c r="F2" s="71"/>
      <c r="G2" s="71"/>
      <c r="H2" s="72"/>
    </row>
    <row r="3" spans="2:8" ht="20.100000000000001" customHeight="1" thickBot="1" x14ac:dyDescent="0.35">
      <c r="B3" s="20" t="s">
        <v>11</v>
      </c>
      <c r="C3" s="12" t="s">
        <v>0</v>
      </c>
      <c r="D3" s="12" t="s">
        <v>1</v>
      </c>
      <c r="E3" s="24" t="s">
        <v>15</v>
      </c>
      <c r="F3" s="12" t="s">
        <v>2</v>
      </c>
      <c r="G3" s="13" t="s">
        <v>3</v>
      </c>
      <c r="H3" s="15" t="s">
        <v>4</v>
      </c>
    </row>
    <row r="4" spans="2:8" ht="15" customHeight="1" thickTop="1" x14ac:dyDescent="0.3">
      <c r="B4" s="6">
        <v>100</v>
      </c>
      <c r="C4" s="3" t="s">
        <v>10</v>
      </c>
      <c r="D4" s="3"/>
      <c r="E4" s="25"/>
      <c r="F4" s="3"/>
      <c r="G4" s="9"/>
      <c r="H4" s="10"/>
    </row>
    <row r="5" spans="2:8" ht="15" customHeight="1" x14ac:dyDescent="0.3">
      <c r="B5" s="47">
        <f>B4+1</f>
        <v>101</v>
      </c>
      <c r="C5" s="1" t="s">
        <v>39</v>
      </c>
      <c r="D5" s="45" t="s">
        <v>5</v>
      </c>
      <c r="E5" s="29"/>
      <c r="F5" s="35">
        <v>1</v>
      </c>
      <c r="G5" s="22"/>
      <c r="H5" s="7">
        <f>F5*G5</f>
        <v>0</v>
      </c>
    </row>
    <row r="6" spans="2:8" ht="15" customHeight="1" x14ac:dyDescent="0.3">
      <c r="B6" s="47">
        <f t="shared" ref="B6:B15" si="0">B5+1</f>
        <v>102</v>
      </c>
      <c r="C6" s="1" t="s">
        <v>40</v>
      </c>
      <c r="D6" s="45" t="s">
        <v>5</v>
      </c>
      <c r="E6" s="29"/>
      <c r="F6" s="35">
        <v>1</v>
      </c>
      <c r="G6" s="22"/>
      <c r="H6" s="7">
        <f t="shared" ref="H6:H15" si="1">F6*G6</f>
        <v>0</v>
      </c>
    </row>
    <row r="7" spans="2:8" ht="15" customHeight="1" x14ac:dyDescent="0.3">
      <c r="B7" s="47">
        <f t="shared" si="0"/>
        <v>103</v>
      </c>
      <c r="C7" s="1" t="s">
        <v>41</v>
      </c>
      <c r="D7" s="45" t="s">
        <v>5</v>
      </c>
      <c r="E7" s="29"/>
      <c r="F7" s="35">
        <v>1</v>
      </c>
      <c r="G7" s="22"/>
      <c r="H7" s="7">
        <f t="shared" si="1"/>
        <v>0</v>
      </c>
    </row>
    <row r="8" spans="2:8" ht="15" customHeight="1" x14ac:dyDescent="0.3">
      <c r="B8" s="47">
        <f t="shared" si="0"/>
        <v>104</v>
      </c>
      <c r="C8" s="1" t="s">
        <v>42</v>
      </c>
      <c r="D8" s="45" t="s">
        <v>5</v>
      </c>
      <c r="E8" s="29"/>
      <c r="F8" s="35">
        <v>1</v>
      </c>
      <c r="G8" s="22"/>
      <c r="H8" s="7">
        <f t="shared" si="1"/>
        <v>0</v>
      </c>
    </row>
    <row r="9" spans="2:8" ht="15" customHeight="1" x14ac:dyDescent="0.3">
      <c r="B9" s="47">
        <f t="shared" si="0"/>
        <v>105</v>
      </c>
      <c r="C9" s="1" t="s">
        <v>43</v>
      </c>
      <c r="D9" s="45" t="s">
        <v>5</v>
      </c>
      <c r="E9" s="29"/>
      <c r="F9" s="35">
        <v>1</v>
      </c>
      <c r="G9" s="33"/>
      <c r="H9" s="7">
        <f t="shared" si="1"/>
        <v>0</v>
      </c>
    </row>
    <row r="10" spans="2:8" ht="15" customHeight="1" x14ac:dyDescent="0.3">
      <c r="B10" s="47">
        <f t="shared" si="0"/>
        <v>106</v>
      </c>
      <c r="C10" s="1" t="s">
        <v>44</v>
      </c>
      <c r="D10" s="45" t="s">
        <v>5</v>
      </c>
      <c r="E10" s="29"/>
      <c r="F10" s="35">
        <v>1</v>
      </c>
      <c r="G10" s="33"/>
      <c r="H10" s="7">
        <f t="shared" si="1"/>
        <v>0</v>
      </c>
    </row>
    <row r="11" spans="2:8" ht="15" customHeight="1" x14ac:dyDescent="0.3">
      <c r="B11" s="47">
        <f t="shared" si="0"/>
        <v>107</v>
      </c>
      <c r="C11" s="1" t="s">
        <v>45</v>
      </c>
      <c r="D11" s="45" t="s">
        <v>5</v>
      </c>
      <c r="E11" s="34"/>
      <c r="F11" s="35">
        <v>1</v>
      </c>
      <c r="G11" s="33"/>
      <c r="H11" s="7">
        <f t="shared" si="1"/>
        <v>0</v>
      </c>
    </row>
    <row r="12" spans="2:8" ht="15" customHeight="1" x14ac:dyDescent="0.3">
      <c r="B12" s="47">
        <f t="shared" si="0"/>
        <v>108</v>
      </c>
      <c r="C12" s="1" t="s">
        <v>46</v>
      </c>
      <c r="D12" s="45" t="s">
        <v>5</v>
      </c>
      <c r="E12" s="34"/>
      <c r="F12" s="35">
        <v>1</v>
      </c>
      <c r="G12" s="33"/>
      <c r="H12" s="7">
        <f t="shared" si="1"/>
        <v>0</v>
      </c>
    </row>
    <row r="13" spans="2:8" ht="15" customHeight="1" x14ac:dyDescent="0.3">
      <c r="B13" s="47">
        <f t="shared" si="0"/>
        <v>109</v>
      </c>
      <c r="C13" s="1" t="s">
        <v>47</v>
      </c>
      <c r="D13" s="45" t="s">
        <v>5</v>
      </c>
      <c r="E13" s="34"/>
      <c r="F13" s="35">
        <v>1</v>
      </c>
      <c r="G13" s="33"/>
      <c r="H13" s="7">
        <f t="shared" si="1"/>
        <v>0</v>
      </c>
    </row>
    <row r="14" spans="2:8" ht="15" customHeight="1" x14ac:dyDescent="0.3">
      <c r="B14" s="47">
        <f t="shared" si="0"/>
        <v>110</v>
      </c>
      <c r="C14" s="1" t="s">
        <v>58</v>
      </c>
      <c r="D14" s="45" t="s">
        <v>5</v>
      </c>
      <c r="E14" s="34"/>
      <c r="F14" s="35">
        <v>1</v>
      </c>
      <c r="G14" s="33"/>
      <c r="H14" s="7">
        <f t="shared" ref="H14" si="2">F14*G14</f>
        <v>0</v>
      </c>
    </row>
    <row r="15" spans="2:8" ht="15" customHeight="1" x14ac:dyDescent="0.3">
      <c r="B15" s="47">
        <f t="shared" si="0"/>
        <v>111</v>
      </c>
      <c r="C15" s="1" t="s">
        <v>96</v>
      </c>
      <c r="D15" s="45" t="s">
        <v>5</v>
      </c>
      <c r="E15" s="34"/>
      <c r="F15" s="35">
        <v>1</v>
      </c>
      <c r="G15" s="33"/>
      <c r="H15" s="7">
        <f t="shared" si="1"/>
        <v>0</v>
      </c>
    </row>
    <row r="16" spans="2:8" ht="15" customHeight="1" x14ac:dyDescent="0.3">
      <c r="B16" s="47"/>
      <c r="C16" s="5" t="s">
        <v>12</v>
      </c>
      <c r="D16" s="4"/>
      <c r="E16" s="30"/>
      <c r="F16" s="31"/>
      <c r="G16" s="14"/>
      <c r="H16" s="8">
        <f>SUM(H5:H15)</f>
        <v>0</v>
      </c>
    </row>
    <row r="17" spans="1:12" ht="15" customHeight="1" x14ac:dyDescent="0.3">
      <c r="B17" s="6">
        <v>200</v>
      </c>
      <c r="C17" s="17" t="s">
        <v>27</v>
      </c>
      <c r="D17" s="17"/>
      <c r="E17" s="32"/>
      <c r="F17" s="28"/>
      <c r="G17" s="18"/>
      <c r="H17" s="19"/>
    </row>
    <row r="18" spans="1:12" ht="15" customHeight="1" x14ac:dyDescent="0.3">
      <c r="B18" s="47">
        <f>B17+1</f>
        <v>201</v>
      </c>
      <c r="C18" s="2" t="s">
        <v>31</v>
      </c>
      <c r="D18" s="45" t="s">
        <v>14</v>
      </c>
      <c r="E18" s="34"/>
      <c r="F18" s="35">
        <v>30</v>
      </c>
      <c r="G18" s="22"/>
      <c r="H18" s="7">
        <f>G18*F18</f>
        <v>0</v>
      </c>
    </row>
    <row r="19" spans="1:12" ht="15" customHeight="1" x14ac:dyDescent="0.3">
      <c r="B19" s="47">
        <f t="shared" ref="B19:B23" si="3">B18+1</f>
        <v>202</v>
      </c>
      <c r="C19" s="59" t="s">
        <v>48</v>
      </c>
      <c r="D19" s="45" t="s">
        <v>9</v>
      </c>
      <c r="E19" s="34"/>
      <c r="F19" s="35">
        <v>47</v>
      </c>
      <c r="G19" s="22"/>
      <c r="H19" s="7">
        <f>G19*F19</f>
        <v>0</v>
      </c>
    </row>
    <row r="20" spans="1:12" ht="15" customHeight="1" x14ac:dyDescent="0.3">
      <c r="B20" s="47">
        <f t="shared" si="3"/>
        <v>203</v>
      </c>
      <c r="C20" s="61" t="s">
        <v>59</v>
      </c>
      <c r="D20" s="45" t="s">
        <v>6</v>
      </c>
      <c r="E20" s="34"/>
      <c r="F20" s="35">
        <f>40*4*0.5</f>
        <v>80</v>
      </c>
      <c r="G20" s="22"/>
      <c r="H20" s="7">
        <f t="shared" ref="H20:H23" si="4">G20*F20</f>
        <v>0</v>
      </c>
    </row>
    <row r="21" spans="1:12" ht="15" customHeight="1" x14ac:dyDescent="0.3">
      <c r="B21" s="47">
        <f t="shared" si="3"/>
        <v>204</v>
      </c>
      <c r="C21" s="2" t="s">
        <v>49</v>
      </c>
      <c r="D21" s="45" t="s">
        <v>6</v>
      </c>
      <c r="E21" s="34"/>
      <c r="F21" s="35">
        <v>150</v>
      </c>
      <c r="G21" s="22"/>
      <c r="H21" s="7">
        <f t="shared" si="4"/>
        <v>0</v>
      </c>
    </row>
    <row r="22" spans="1:12" ht="15" customHeight="1" x14ac:dyDescent="0.3">
      <c r="B22" s="47">
        <f t="shared" si="3"/>
        <v>205</v>
      </c>
      <c r="C22" s="2" t="s">
        <v>30</v>
      </c>
      <c r="D22" s="45" t="s">
        <v>9</v>
      </c>
      <c r="E22" s="34"/>
      <c r="F22" s="35">
        <v>35</v>
      </c>
      <c r="G22" s="22"/>
      <c r="H22" s="7">
        <f t="shared" si="4"/>
        <v>0</v>
      </c>
    </row>
    <row r="23" spans="1:12" ht="15" customHeight="1" x14ac:dyDescent="0.3">
      <c r="B23" s="47">
        <f t="shared" si="3"/>
        <v>206</v>
      </c>
      <c r="C23" s="2" t="s">
        <v>50</v>
      </c>
      <c r="D23" s="45" t="s">
        <v>5</v>
      </c>
      <c r="E23" s="34"/>
      <c r="F23" s="35">
        <v>1</v>
      </c>
      <c r="G23" s="33"/>
      <c r="H23" s="7">
        <f t="shared" si="4"/>
        <v>0</v>
      </c>
    </row>
    <row r="24" spans="1:12" ht="15" customHeight="1" x14ac:dyDescent="0.3">
      <c r="B24" s="47"/>
      <c r="C24" s="5" t="s">
        <v>13</v>
      </c>
      <c r="D24" s="4"/>
      <c r="E24" s="30"/>
      <c r="F24" s="31"/>
      <c r="G24" s="14"/>
      <c r="H24" s="8">
        <f>SUM(H18:H23)</f>
        <v>0</v>
      </c>
    </row>
    <row r="25" spans="1:12" ht="16.5" x14ac:dyDescent="0.3">
      <c r="B25" s="6">
        <v>300</v>
      </c>
      <c r="C25" s="17" t="s">
        <v>28</v>
      </c>
      <c r="D25" s="17"/>
      <c r="E25" s="36"/>
      <c r="F25" s="37"/>
      <c r="G25" s="18"/>
      <c r="H25" s="19"/>
    </row>
    <row r="26" spans="1:12" ht="15" customHeight="1" x14ac:dyDescent="0.25">
      <c r="B26" s="39">
        <f>B25+1</f>
        <v>301</v>
      </c>
      <c r="C26" s="1" t="s">
        <v>60</v>
      </c>
      <c r="D26" s="45" t="s">
        <v>5</v>
      </c>
      <c r="E26" s="34"/>
      <c r="F26" s="38">
        <v>1</v>
      </c>
      <c r="G26" s="22"/>
      <c r="H26" s="7">
        <f>G26*F26</f>
        <v>0</v>
      </c>
      <c r="L26" s="50"/>
    </row>
    <row r="27" spans="1:12" ht="15" customHeight="1" x14ac:dyDescent="0.3">
      <c r="B27" s="39">
        <f t="shared" ref="B27:B30" si="5">B26+1</f>
        <v>302</v>
      </c>
      <c r="C27" s="46" t="s">
        <v>24</v>
      </c>
      <c r="D27" s="45" t="s">
        <v>5</v>
      </c>
      <c r="E27" s="34"/>
      <c r="F27" s="38">
        <v>1</v>
      </c>
      <c r="G27" s="22"/>
      <c r="H27" s="7">
        <f t="shared" ref="H27:H30" si="6">G27*F27</f>
        <v>0</v>
      </c>
      <c r="L27" s="50"/>
    </row>
    <row r="28" spans="1:12" s="27" customFormat="1" ht="15" customHeight="1" x14ac:dyDescent="0.3">
      <c r="A28" s="52"/>
      <c r="B28" s="39">
        <f t="shared" si="5"/>
        <v>303</v>
      </c>
      <c r="C28" s="2" t="s">
        <v>25</v>
      </c>
      <c r="D28" s="45" t="s">
        <v>5</v>
      </c>
      <c r="E28" s="34"/>
      <c r="F28" s="38">
        <v>1</v>
      </c>
      <c r="G28" s="22"/>
      <c r="H28" s="7">
        <f t="shared" si="6"/>
        <v>0</v>
      </c>
      <c r="I28" s="52"/>
      <c r="J28" s="40"/>
      <c r="L28" s="50"/>
    </row>
    <row r="29" spans="1:12" s="27" customFormat="1" ht="15" customHeight="1" x14ac:dyDescent="0.25">
      <c r="A29" s="52"/>
      <c r="B29" s="39">
        <f t="shared" si="5"/>
        <v>304</v>
      </c>
      <c r="C29" s="1" t="s">
        <v>26</v>
      </c>
      <c r="D29" s="45" t="s">
        <v>5</v>
      </c>
      <c r="E29" s="34"/>
      <c r="F29" s="38">
        <v>1</v>
      </c>
      <c r="G29" s="41"/>
      <c r="H29" s="42">
        <f t="shared" si="6"/>
        <v>0</v>
      </c>
      <c r="I29" s="52"/>
      <c r="J29" s="40"/>
      <c r="K29" s="40"/>
      <c r="L29" s="51"/>
    </row>
    <row r="30" spans="1:12" s="27" customFormat="1" ht="15" customHeight="1" x14ac:dyDescent="0.25">
      <c r="A30" s="52"/>
      <c r="B30" s="39">
        <f t="shared" si="5"/>
        <v>305</v>
      </c>
      <c r="C30" s="43" t="s">
        <v>61</v>
      </c>
      <c r="D30" s="45" t="s">
        <v>5</v>
      </c>
      <c r="E30" s="34"/>
      <c r="F30" s="38">
        <v>1</v>
      </c>
      <c r="G30" s="41"/>
      <c r="H30" s="42">
        <f t="shared" si="6"/>
        <v>0</v>
      </c>
      <c r="I30" s="52"/>
      <c r="J30" s="40"/>
      <c r="K30" s="40"/>
      <c r="L30" s="51"/>
    </row>
    <row r="31" spans="1:12" ht="15" customHeight="1" x14ac:dyDescent="0.3">
      <c r="B31" s="47"/>
      <c r="C31" s="5" t="s">
        <v>20</v>
      </c>
      <c r="D31" s="4"/>
      <c r="E31" s="30"/>
      <c r="F31" s="31"/>
      <c r="G31" s="14"/>
      <c r="H31" s="8">
        <f>SUM(H26:H30)</f>
        <v>0</v>
      </c>
    </row>
    <row r="32" spans="1:12" ht="15" customHeight="1" x14ac:dyDescent="0.3">
      <c r="B32" s="6">
        <v>400</v>
      </c>
      <c r="C32" s="17" t="s">
        <v>32</v>
      </c>
      <c r="D32" s="17"/>
      <c r="E32" s="32"/>
      <c r="F32" s="28"/>
      <c r="G32" s="18"/>
      <c r="H32" s="19"/>
    </row>
    <row r="33" spans="2:8" ht="15" customHeight="1" x14ac:dyDescent="0.25">
      <c r="B33" s="39">
        <f>B32+1</f>
        <v>401</v>
      </c>
      <c r="C33" s="1" t="s">
        <v>62</v>
      </c>
      <c r="D33" s="45" t="s">
        <v>5</v>
      </c>
      <c r="E33" s="34"/>
      <c r="F33" s="35">
        <v>1</v>
      </c>
      <c r="G33" s="33"/>
      <c r="H33" s="7">
        <f t="shared" ref="H33:H47" si="7">G33*F33</f>
        <v>0</v>
      </c>
    </row>
    <row r="34" spans="2:8" ht="15" customHeight="1" x14ac:dyDescent="0.25">
      <c r="B34" s="39">
        <f t="shared" ref="B34:B47" si="8">B33+1</f>
        <v>402</v>
      </c>
      <c r="C34" s="1" t="s">
        <v>63</v>
      </c>
      <c r="D34" s="45" t="s">
        <v>9</v>
      </c>
      <c r="E34" s="34">
        <v>132</v>
      </c>
      <c r="F34" s="58">
        <v>336</v>
      </c>
      <c r="G34" s="33"/>
      <c r="H34" s="7">
        <f t="shared" si="7"/>
        <v>0</v>
      </c>
    </row>
    <row r="35" spans="2:8" ht="15" customHeight="1" x14ac:dyDescent="0.25">
      <c r="B35" s="39">
        <f t="shared" si="8"/>
        <v>403</v>
      </c>
      <c r="C35" s="43" t="s">
        <v>51</v>
      </c>
      <c r="D35" s="45" t="s">
        <v>52</v>
      </c>
      <c r="E35" s="34"/>
      <c r="F35" s="35">
        <f>11*5</f>
        <v>55</v>
      </c>
      <c r="G35" s="33"/>
      <c r="H35" s="7">
        <f t="shared" si="7"/>
        <v>0</v>
      </c>
    </row>
    <row r="36" spans="2:8" ht="15" customHeight="1" x14ac:dyDescent="0.25">
      <c r="B36" s="39">
        <f t="shared" si="8"/>
        <v>404</v>
      </c>
      <c r="C36" s="43" t="s">
        <v>78</v>
      </c>
      <c r="D36" s="45" t="s">
        <v>6</v>
      </c>
      <c r="E36" s="34">
        <v>44</v>
      </c>
      <c r="F36" s="35">
        <v>38</v>
      </c>
      <c r="G36" s="33"/>
      <c r="H36" s="7">
        <f t="shared" si="7"/>
        <v>0</v>
      </c>
    </row>
    <row r="37" spans="2:8" ht="15" customHeight="1" x14ac:dyDescent="0.25">
      <c r="B37" s="39">
        <f t="shared" si="8"/>
        <v>405</v>
      </c>
      <c r="C37" s="1" t="s">
        <v>35</v>
      </c>
      <c r="D37" s="45" t="s">
        <v>21</v>
      </c>
      <c r="E37" s="34">
        <v>242</v>
      </c>
      <c r="F37" s="35">
        <v>24</v>
      </c>
      <c r="G37" s="33"/>
      <c r="H37" s="7">
        <f t="shared" si="7"/>
        <v>0</v>
      </c>
    </row>
    <row r="38" spans="2:8" ht="16.5" x14ac:dyDescent="0.25">
      <c r="B38" s="39">
        <f t="shared" si="8"/>
        <v>406</v>
      </c>
      <c r="C38" s="48" t="s">
        <v>33</v>
      </c>
      <c r="D38" s="45" t="s">
        <v>21</v>
      </c>
      <c r="E38" s="34">
        <v>62</v>
      </c>
      <c r="F38" s="35">
        <v>24</v>
      </c>
      <c r="G38" s="33"/>
      <c r="H38" s="7">
        <f t="shared" si="7"/>
        <v>0</v>
      </c>
    </row>
    <row r="39" spans="2:8" ht="16.5" x14ac:dyDescent="0.25">
      <c r="B39" s="39">
        <f t="shared" si="8"/>
        <v>407</v>
      </c>
      <c r="C39" s="48" t="s">
        <v>79</v>
      </c>
      <c r="D39" s="45" t="s">
        <v>6</v>
      </c>
      <c r="E39" s="34"/>
      <c r="F39" s="35">
        <v>50</v>
      </c>
      <c r="G39" s="33"/>
      <c r="H39" s="7">
        <f t="shared" si="7"/>
        <v>0</v>
      </c>
    </row>
    <row r="40" spans="2:8" ht="16.5" x14ac:dyDescent="0.25">
      <c r="B40" s="39">
        <f t="shared" si="8"/>
        <v>408</v>
      </c>
      <c r="C40" s="69" t="s">
        <v>64</v>
      </c>
      <c r="D40" s="45" t="s">
        <v>6</v>
      </c>
      <c r="E40" s="34"/>
      <c r="F40" s="35">
        <v>6</v>
      </c>
      <c r="G40" s="33"/>
      <c r="H40" s="7">
        <f t="shared" si="7"/>
        <v>0</v>
      </c>
    </row>
    <row r="41" spans="2:8" ht="16.5" x14ac:dyDescent="0.25">
      <c r="B41" s="39">
        <f t="shared" si="8"/>
        <v>409</v>
      </c>
      <c r="C41" s="69" t="s">
        <v>54</v>
      </c>
      <c r="D41" s="45" t="s">
        <v>6</v>
      </c>
      <c r="E41" s="34"/>
      <c r="F41" s="35">
        <v>2</v>
      </c>
      <c r="G41" s="33"/>
      <c r="H41" s="7">
        <f t="shared" si="7"/>
        <v>0</v>
      </c>
    </row>
    <row r="42" spans="2:8" ht="16.5" x14ac:dyDescent="0.25">
      <c r="B42" s="39">
        <f t="shared" si="8"/>
        <v>410</v>
      </c>
      <c r="C42" s="69" t="s">
        <v>77</v>
      </c>
      <c r="D42" s="45" t="s">
        <v>52</v>
      </c>
      <c r="E42" s="34"/>
      <c r="F42" s="35">
        <f>35+31+11</f>
        <v>77</v>
      </c>
      <c r="G42" s="33"/>
      <c r="H42" s="7">
        <f t="shared" si="7"/>
        <v>0</v>
      </c>
    </row>
    <row r="43" spans="2:8" ht="16.5" x14ac:dyDescent="0.25">
      <c r="B43" s="39">
        <f t="shared" si="8"/>
        <v>411</v>
      </c>
      <c r="C43" s="69" t="s">
        <v>75</v>
      </c>
      <c r="D43" s="45" t="s">
        <v>53</v>
      </c>
      <c r="E43" s="34"/>
      <c r="F43" s="35">
        <f>1500+100+600+2850</f>
        <v>5050</v>
      </c>
      <c r="G43" s="33"/>
      <c r="H43" s="7">
        <f t="shared" si="7"/>
        <v>0</v>
      </c>
    </row>
    <row r="44" spans="2:8" ht="16.5" x14ac:dyDescent="0.25">
      <c r="B44" s="39">
        <f t="shared" si="8"/>
        <v>412</v>
      </c>
      <c r="C44" s="69" t="s">
        <v>76</v>
      </c>
      <c r="D44" s="45" t="s">
        <v>6</v>
      </c>
      <c r="E44" s="34"/>
      <c r="F44" s="35">
        <v>10</v>
      </c>
      <c r="G44" s="33"/>
      <c r="H44" s="7">
        <f t="shared" si="7"/>
        <v>0</v>
      </c>
    </row>
    <row r="45" spans="2:8" ht="16.5" x14ac:dyDescent="0.25">
      <c r="B45" s="39">
        <f t="shared" si="8"/>
        <v>413</v>
      </c>
      <c r="C45" s="69" t="s">
        <v>95</v>
      </c>
      <c r="D45" s="45" t="s">
        <v>6</v>
      </c>
      <c r="E45" s="34"/>
      <c r="F45" s="35">
        <v>5</v>
      </c>
      <c r="G45" s="33"/>
      <c r="H45" s="7">
        <f t="shared" si="7"/>
        <v>0</v>
      </c>
    </row>
    <row r="46" spans="2:8" ht="16.5" x14ac:dyDescent="0.25">
      <c r="B46" s="39">
        <f t="shared" si="8"/>
        <v>414</v>
      </c>
      <c r="C46" s="48" t="s">
        <v>97</v>
      </c>
      <c r="D46" s="45" t="s">
        <v>21</v>
      </c>
      <c r="E46" s="34"/>
      <c r="F46" s="35">
        <v>3</v>
      </c>
      <c r="G46" s="33"/>
      <c r="H46" s="7">
        <f t="shared" ref="H46" si="9">G46*F46</f>
        <v>0</v>
      </c>
    </row>
    <row r="47" spans="2:8" ht="16.5" x14ac:dyDescent="0.25">
      <c r="B47" s="39">
        <f t="shared" si="8"/>
        <v>415</v>
      </c>
      <c r="C47" s="48" t="s">
        <v>98</v>
      </c>
      <c r="D47" s="45" t="s">
        <v>21</v>
      </c>
      <c r="E47" s="34"/>
      <c r="F47" s="35">
        <v>6</v>
      </c>
      <c r="G47" s="33"/>
      <c r="H47" s="7">
        <f t="shared" si="7"/>
        <v>0</v>
      </c>
    </row>
    <row r="48" spans="2:8" ht="15" customHeight="1" x14ac:dyDescent="0.3">
      <c r="B48" s="47"/>
      <c r="C48" s="5" t="s">
        <v>19</v>
      </c>
      <c r="D48" s="4"/>
      <c r="E48" s="30"/>
      <c r="F48" s="31"/>
      <c r="G48" s="14"/>
      <c r="H48" s="8">
        <f>SUM(H33:H47)</f>
        <v>0</v>
      </c>
    </row>
    <row r="49" spans="2:10" ht="15" customHeight="1" x14ac:dyDescent="0.3">
      <c r="B49" s="6">
        <v>500</v>
      </c>
      <c r="C49" s="17" t="s">
        <v>29</v>
      </c>
      <c r="D49" s="17"/>
      <c r="E49" s="32"/>
      <c r="F49" s="28"/>
      <c r="G49" s="18"/>
      <c r="H49" s="19"/>
    </row>
    <row r="50" spans="2:10" ht="15" customHeight="1" x14ac:dyDescent="0.3">
      <c r="B50" s="47">
        <f>B49+1</f>
        <v>501</v>
      </c>
      <c r="C50" s="1" t="s">
        <v>80</v>
      </c>
      <c r="D50" s="45"/>
      <c r="E50" s="34">
        <v>32</v>
      </c>
      <c r="F50" s="35"/>
      <c r="G50" s="33"/>
      <c r="H50" s="7"/>
      <c r="J50" s="57"/>
    </row>
    <row r="51" spans="2:10" ht="15" customHeight="1" x14ac:dyDescent="0.3">
      <c r="B51" s="47" t="s">
        <v>81</v>
      </c>
      <c r="C51" s="43" t="s">
        <v>82</v>
      </c>
      <c r="D51" s="45" t="s">
        <v>6</v>
      </c>
      <c r="E51" s="34"/>
      <c r="F51" s="35">
        <f>40*4*0.2</f>
        <v>32</v>
      </c>
      <c r="G51" s="33"/>
      <c r="H51" s="7">
        <f>G51*F51</f>
        <v>0</v>
      </c>
      <c r="J51" s="57"/>
    </row>
    <row r="52" spans="2:10" ht="15" customHeight="1" x14ac:dyDescent="0.3">
      <c r="B52" s="47" t="s">
        <v>83</v>
      </c>
      <c r="C52" s="43" t="s">
        <v>84</v>
      </c>
      <c r="D52" s="45" t="s">
        <v>6</v>
      </c>
      <c r="E52" s="34"/>
      <c r="F52" s="35">
        <v>130</v>
      </c>
      <c r="G52" s="33"/>
      <c r="H52" s="7">
        <f>G52*F52</f>
        <v>0</v>
      </c>
      <c r="J52" s="57"/>
    </row>
    <row r="53" spans="2:10" ht="15" customHeight="1" x14ac:dyDescent="0.3">
      <c r="B53" s="47">
        <v>502</v>
      </c>
      <c r="C53" s="43" t="s">
        <v>85</v>
      </c>
      <c r="D53" s="45"/>
      <c r="E53" s="34"/>
      <c r="F53" s="35"/>
      <c r="G53" s="33"/>
      <c r="H53" s="7"/>
      <c r="J53" s="57"/>
    </row>
    <row r="54" spans="2:10" ht="15" customHeight="1" x14ac:dyDescent="0.3">
      <c r="B54" s="47" t="s">
        <v>86</v>
      </c>
      <c r="C54" s="1" t="s">
        <v>88</v>
      </c>
      <c r="D54" s="45" t="s">
        <v>36</v>
      </c>
      <c r="E54" s="34"/>
      <c r="F54" s="35">
        <v>64</v>
      </c>
      <c r="G54" s="33"/>
      <c r="H54" s="7">
        <f>G54*F54</f>
        <v>0</v>
      </c>
    </row>
    <row r="55" spans="2:10" ht="15" customHeight="1" x14ac:dyDescent="0.3">
      <c r="B55" s="47" t="s">
        <v>87</v>
      </c>
      <c r="C55" s="1" t="s">
        <v>89</v>
      </c>
      <c r="D55" s="45" t="s">
        <v>36</v>
      </c>
      <c r="E55" s="34"/>
      <c r="F55" s="35">
        <v>24</v>
      </c>
      <c r="G55" s="33"/>
      <c r="H55" s="7">
        <f t="shared" ref="H55:H56" si="10">G55*F55</f>
        <v>0</v>
      </c>
    </row>
    <row r="56" spans="2:10" ht="15" customHeight="1" x14ac:dyDescent="0.3">
      <c r="B56" s="47">
        <v>503</v>
      </c>
      <c r="C56" s="2" t="s">
        <v>23</v>
      </c>
      <c r="D56" s="45" t="s">
        <v>14</v>
      </c>
      <c r="E56" s="34">
        <v>75</v>
      </c>
      <c r="F56" s="35">
        <v>70</v>
      </c>
      <c r="G56" s="33"/>
      <c r="H56" s="7">
        <f t="shared" si="10"/>
        <v>0</v>
      </c>
      <c r="J56" s="50"/>
    </row>
    <row r="57" spans="2:10" ht="15" customHeight="1" x14ac:dyDescent="0.3">
      <c r="B57" s="47"/>
      <c r="C57" s="5" t="s">
        <v>18</v>
      </c>
      <c r="D57" s="4"/>
      <c r="E57" s="30"/>
      <c r="F57" s="31"/>
      <c r="G57" s="14"/>
      <c r="H57" s="8">
        <f>SUM(H50:H56)</f>
        <v>0</v>
      </c>
    </row>
    <row r="58" spans="2:10" ht="15" customHeight="1" x14ac:dyDescent="0.3">
      <c r="B58" s="6">
        <v>600</v>
      </c>
      <c r="C58" s="17" t="s">
        <v>16</v>
      </c>
      <c r="D58" s="17"/>
      <c r="E58" s="36"/>
      <c r="F58" s="37"/>
      <c r="G58" s="18"/>
      <c r="H58" s="19"/>
    </row>
    <row r="59" spans="2:10" ht="15" customHeight="1" x14ac:dyDescent="0.3">
      <c r="B59" s="47">
        <f>B58+1</f>
        <v>601</v>
      </c>
      <c r="C59" s="1" t="s">
        <v>94</v>
      </c>
      <c r="D59" s="45" t="s">
        <v>9</v>
      </c>
      <c r="E59" s="34"/>
      <c r="F59" s="35">
        <v>35</v>
      </c>
      <c r="G59" s="33"/>
      <c r="H59" s="7">
        <f>G59*F59</f>
        <v>0</v>
      </c>
    </row>
    <row r="60" spans="2:10" ht="15" customHeight="1" x14ac:dyDescent="0.3">
      <c r="B60" s="47"/>
      <c r="C60" s="5" t="s">
        <v>17</v>
      </c>
      <c r="D60" s="4"/>
      <c r="E60" s="30"/>
      <c r="F60" s="31"/>
      <c r="G60" s="14"/>
      <c r="H60" s="8">
        <f>SUM(H59:H59)</f>
        <v>0</v>
      </c>
    </row>
    <row r="61" spans="2:10" ht="15" customHeight="1" x14ac:dyDescent="0.3">
      <c r="B61" s="6">
        <v>700</v>
      </c>
      <c r="C61" s="17" t="s">
        <v>66</v>
      </c>
      <c r="D61" s="17"/>
      <c r="E61" s="36"/>
      <c r="F61" s="37"/>
      <c r="G61" s="18"/>
      <c r="H61" s="19"/>
    </row>
    <row r="62" spans="2:10" ht="15" customHeight="1" x14ac:dyDescent="0.3">
      <c r="B62" s="47">
        <f>B61+1</f>
        <v>701</v>
      </c>
      <c r="C62" s="1" t="s">
        <v>67</v>
      </c>
      <c r="D62" s="45"/>
      <c r="E62" s="34"/>
      <c r="F62" s="35"/>
      <c r="G62" s="33"/>
      <c r="H62" s="7"/>
    </row>
    <row r="63" spans="2:10" ht="15" customHeight="1" x14ac:dyDescent="0.3">
      <c r="B63" s="47" t="s">
        <v>99</v>
      </c>
      <c r="C63" s="1" t="s">
        <v>68</v>
      </c>
      <c r="D63" s="45" t="s">
        <v>21</v>
      </c>
      <c r="E63" s="34"/>
      <c r="F63" s="35">
        <v>1</v>
      </c>
      <c r="G63" s="33"/>
      <c r="H63" s="7">
        <f>G63*F63</f>
        <v>0</v>
      </c>
    </row>
    <row r="64" spans="2:10" ht="15" customHeight="1" x14ac:dyDescent="0.3">
      <c r="B64" s="47">
        <f>B62+1</f>
        <v>702</v>
      </c>
      <c r="C64" s="1" t="s">
        <v>69</v>
      </c>
      <c r="D64" s="45" t="s">
        <v>9</v>
      </c>
      <c r="E64" s="34"/>
      <c r="F64" s="35">
        <v>40</v>
      </c>
      <c r="G64" s="22"/>
      <c r="H64" s="7">
        <f t="shared" ref="H64:H68" si="11">G64*F64</f>
        <v>0</v>
      </c>
    </row>
    <row r="65" spans="2:8" ht="16.5" x14ac:dyDescent="0.3">
      <c r="B65" s="47">
        <f t="shared" ref="B63:B68" si="12">B64+1</f>
        <v>703</v>
      </c>
      <c r="C65" s="48" t="s">
        <v>70</v>
      </c>
      <c r="D65" s="45" t="s">
        <v>37</v>
      </c>
      <c r="E65" s="34">
        <v>62</v>
      </c>
      <c r="F65" s="35">
        <f>F64*3*30</f>
        <v>3600</v>
      </c>
      <c r="G65" s="22"/>
      <c r="H65" s="7">
        <f t="shared" si="11"/>
        <v>0</v>
      </c>
    </row>
    <row r="66" spans="2:8" ht="16.5" x14ac:dyDescent="0.3">
      <c r="B66" s="47">
        <f t="shared" si="12"/>
        <v>704</v>
      </c>
      <c r="C66" s="48" t="s">
        <v>71</v>
      </c>
      <c r="D66" s="45" t="s">
        <v>21</v>
      </c>
      <c r="E66" s="34"/>
      <c r="F66" s="35">
        <v>2</v>
      </c>
      <c r="G66" s="22"/>
      <c r="H66" s="7">
        <f t="shared" si="11"/>
        <v>0</v>
      </c>
    </row>
    <row r="67" spans="2:8" ht="16.5" x14ac:dyDescent="0.3">
      <c r="B67" s="47">
        <f t="shared" si="12"/>
        <v>705</v>
      </c>
      <c r="C67" s="48" t="s">
        <v>72</v>
      </c>
      <c r="D67" s="45" t="s">
        <v>55</v>
      </c>
      <c r="E67" s="34"/>
      <c r="F67" s="35">
        <f>2*30*3</f>
        <v>180</v>
      </c>
      <c r="G67" s="33"/>
      <c r="H67" s="7">
        <f t="shared" si="11"/>
        <v>0</v>
      </c>
    </row>
    <row r="68" spans="2:8" ht="16.5" x14ac:dyDescent="0.3">
      <c r="B68" s="47">
        <f t="shared" si="12"/>
        <v>706</v>
      </c>
      <c r="C68" s="48" t="s">
        <v>73</v>
      </c>
      <c r="D68" s="45" t="s">
        <v>5</v>
      </c>
      <c r="E68" s="34"/>
      <c r="F68" s="35">
        <v>1</v>
      </c>
      <c r="G68" s="33"/>
      <c r="H68" s="7">
        <f t="shared" si="11"/>
        <v>0</v>
      </c>
    </row>
    <row r="69" spans="2:8" ht="15" customHeight="1" thickBot="1" x14ac:dyDescent="0.35">
      <c r="B69" s="62"/>
      <c r="C69" s="63" t="s">
        <v>74</v>
      </c>
      <c r="D69" s="64"/>
      <c r="E69" s="65"/>
      <c r="F69" s="66"/>
      <c r="G69" s="67"/>
      <c r="H69" s="68">
        <f>SUM(H62:H68)</f>
        <v>0</v>
      </c>
    </row>
    <row r="70" spans="2:8" ht="15" customHeight="1" x14ac:dyDescent="0.3">
      <c r="B70" s="6">
        <v>800</v>
      </c>
      <c r="C70" s="17" t="s">
        <v>92</v>
      </c>
      <c r="D70" s="17"/>
      <c r="E70" s="36"/>
      <c r="F70" s="37"/>
      <c r="G70" s="18"/>
      <c r="H70" s="19"/>
    </row>
    <row r="71" spans="2:8" ht="15" customHeight="1" x14ac:dyDescent="0.3">
      <c r="B71" s="47">
        <f>B70+1</f>
        <v>801</v>
      </c>
      <c r="C71" s="1" t="s">
        <v>65</v>
      </c>
      <c r="D71" s="45" t="s">
        <v>21</v>
      </c>
      <c r="E71" s="34"/>
      <c r="F71" s="35">
        <v>3</v>
      </c>
      <c r="G71" s="33"/>
      <c r="H71" s="7">
        <f>G71*F71</f>
        <v>0</v>
      </c>
    </row>
    <row r="72" spans="2:8" ht="15" customHeight="1" x14ac:dyDescent="0.25">
      <c r="B72" s="39">
        <f t="shared" ref="B72" si="13">B71+1</f>
        <v>802</v>
      </c>
      <c r="C72" s="48" t="s">
        <v>34</v>
      </c>
      <c r="D72" s="45" t="s">
        <v>6</v>
      </c>
      <c r="E72" s="34"/>
      <c r="F72" s="35">
        <v>300</v>
      </c>
      <c r="G72" s="33"/>
      <c r="H72" s="7">
        <f>G72*F72</f>
        <v>0</v>
      </c>
    </row>
    <row r="73" spans="2:8" ht="15" customHeight="1" x14ac:dyDescent="0.3">
      <c r="B73" s="47"/>
      <c r="C73" s="5" t="s">
        <v>57</v>
      </c>
      <c r="D73" s="4"/>
      <c r="E73" s="30"/>
      <c r="F73" s="31"/>
      <c r="G73" s="14"/>
      <c r="H73" s="8">
        <f>SUM(H71:H72)</f>
        <v>0</v>
      </c>
    </row>
    <row r="74" spans="2:8" ht="15" customHeight="1" x14ac:dyDescent="0.3">
      <c r="B74" s="6">
        <v>900</v>
      </c>
      <c r="C74" s="17" t="s">
        <v>93</v>
      </c>
      <c r="D74" s="17"/>
      <c r="E74" s="36"/>
      <c r="F74" s="37"/>
      <c r="G74" s="18"/>
      <c r="H74" s="19"/>
    </row>
    <row r="75" spans="2:8" ht="15" customHeight="1" x14ac:dyDescent="0.25">
      <c r="B75" s="39">
        <f>B74+1</f>
        <v>901</v>
      </c>
      <c r="C75" s="1" t="s">
        <v>35</v>
      </c>
      <c r="D75" s="45" t="s">
        <v>21</v>
      </c>
      <c r="E75" s="34"/>
      <c r="F75" s="35">
        <f>270/1.5</f>
        <v>180</v>
      </c>
      <c r="G75" s="33"/>
      <c r="H75" s="7">
        <f>G75*F75</f>
        <v>0</v>
      </c>
    </row>
    <row r="76" spans="2:8" ht="16.5" x14ac:dyDescent="0.25">
      <c r="B76" s="39">
        <f t="shared" ref="B76" si="14">B75+1</f>
        <v>902</v>
      </c>
      <c r="C76" s="48" t="s">
        <v>33</v>
      </c>
      <c r="D76" s="45" t="s">
        <v>21</v>
      </c>
      <c r="E76" s="34">
        <v>62</v>
      </c>
      <c r="F76" s="35">
        <v>180</v>
      </c>
      <c r="G76" s="33"/>
      <c r="H76" s="7">
        <f>G76*F76</f>
        <v>0</v>
      </c>
    </row>
    <row r="77" spans="2:8" ht="15" customHeight="1" x14ac:dyDescent="0.3">
      <c r="B77" s="47">
        <f>B76+1</f>
        <v>903</v>
      </c>
      <c r="C77" s="1" t="s">
        <v>90</v>
      </c>
      <c r="D77" s="45"/>
      <c r="E77" s="34"/>
      <c r="F77" s="35"/>
      <c r="G77" s="33"/>
      <c r="H77" s="7"/>
    </row>
    <row r="78" spans="2:8" ht="15" customHeight="1" x14ac:dyDescent="0.3">
      <c r="B78" s="47" t="s">
        <v>100</v>
      </c>
      <c r="C78" s="1" t="s">
        <v>91</v>
      </c>
      <c r="D78" s="45" t="s">
        <v>21</v>
      </c>
      <c r="E78" s="34"/>
      <c r="F78" s="35">
        <v>5</v>
      </c>
      <c r="G78" s="33"/>
      <c r="H78" s="7">
        <f>G78*F78</f>
        <v>0</v>
      </c>
    </row>
    <row r="79" spans="2:8" ht="16.5" x14ac:dyDescent="0.3">
      <c r="B79" s="47">
        <f>B77+1</f>
        <v>904</v>
      </c>
      <c r="C79" s="48" t="s">
        <v>73</v>
      </c>
      <c r="D79" s="45" t="s">
        <v>5</v>
      </c>
      <c r="E79" s="34"/>
      <c r="F79" s="35">
        <v>1</v>
      </c>
      <c r="G79" s="33"/>
      <c r="H79" s="7">
        <f t="shared" ref="H79" si="15">G79*F79</f>
        <v>0</v>
      </c>
    </row>
    <row r="80" spans="2:8" ht="15" customHeight="1" thickBot="1" x14ac:dyDescent="0.35">
      <c r="B80" s="62"/>
      <c r="C80" s="63" t="s">
        <v>56</v>
      </c>
      <c r="D80" s="64"/>
      <c r="E80" s="65"/>
      <c r="F80" s="66"/>
      <c r="G80" s="67"/>
      <c r="H80" s="68">
        <f>SUM(H75:H79)</f>
        <v>0</v>
      </c>
    </row>
    <row r="81" spans="2:10" ht="15" customHeight="1" x14ac:dyDescent="0.25">
      <c r="B81" s="49"/>
      <c r="C81" s="55"/>
      <c r="D81" s="73" t="s">
        <v>38</v>
      </c>
      <c r="E81" s="74"/>
      <c r="F81" s="74"/>
      <c r="G81" s="75"/>
      <c r="H81" s="60">
        <f>H16+H24+H31+H48+H57+H60+H73+H80+H69</f>
        <v>0</v>
      </c>
      <c r="I81" s="53"/>
    </row>
    <row r="82" spans="2:10" ht="15" customHeight="1" thickBot="1" x14ac:dyDescent="0.3">
      <c r="B82" s="49"/>
      <c r="C82" s="55"/>
      <c r="D82" s="76" t="s">
        <v>7</v>
      </c>
      <c r="E82" s="77"/>
      <c r="F82" s="77"/>
      <c r="G82" s="78"/>
      <c r="H82" s="16">
        <f>0.2*(H81)</f>
        <v>0</v>
      </c>
      <c r="I82" s="54"/>
    </row>
    <row r="83" spans="2:10" ht="12.6" customHeight="1" thickBot="1" x14ac:dyDescent="0.3">
      <c r="B83" s="49"/>
      <c r="C83" s="55"/>
      <c r="D83" s="79" t="s">
        <v>8</v>
      </c>
      <c r="E83" s="80"/>
      <c r="F83" s="80"/>
      <c r="G83" s="81"/>
      <c r="H83" s="11">
        <f>H82+H81</f>
        <v>0</v>
      </c>
    </row>
    <row r="84" spans="2:10" ht="3" customHeight="1" x14ac:dyDescent="0.25">
      <c r="B84" s="49"/>
      <c r="C84" s="49"/>
      <c r="D84" s="49"/>
      <c r="E84" s="56"/>
      <c r="F84" s="49"/>
      <c r="G84" s="49"/>
      <c r="H84" s="49"/>
      <c r="J84" s="49"/>
    </row>
  </sheetData>
  <mergeCells count="4">
    <mergeCell ref="B2:H2"/>
    <mergeCell ref="D81:G81"/>
    <mergeCell ref="D82:G82"/>
    <mergeCell ref="D83:G83"/>
  </mergeCells>
  <printOptions horizontalCentered="1"/>
  <pageMargins left="0.25" right="0.25" top="0.75" bottom="0.75" header="0.3" footer="0.3"/>
  <pageSetup paperSize="9" scale="59" fitToHeight="0" orientation="portrait" r:id="rId1"/>
  <rowBreaks count="2" manualBreakCount="2">
    <brk id="69" max="7" man="1"/>
    <brk id="84" max="8" man="1"/>
  </rowBreaks>
  <colBreaks count="1" manualBreakCount="1">
    <brk id="8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DE</vt:lpstr>
      <vt:lpstr>DE!Zone_d_impression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ANDREOTTI Xavier</dc:creator>
  <cp:lastModifiedBy>nathanael.heron@developpement-durable.gouv.fr</cp:lastModifiedBy>
  <cp:lastPrinted>2025-01-14T21:25:35Z</cp:lastPrinted>
  <dcterms:created xsi:type="dcterms:W3CDTF">2016-03-22T14:47:59Z</dcterms:created>
  <dcterms:modified xsi:type="dcterms:W3CDTF">2025-01-29T11:44:23Z</dcterms:modified>
</cp:coreProperties>
</file>